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elonuniversity.sharepoint.com/teams/SponsoredPrograms/Shared Documents/General/Templates/Budget and Justification Templates/"/>
    </mc:Choice>
  </mc:AlternateContent>
  <xr:revisionPtr revIDLastSave="92" documentId="14_{3018DC8B-4020-49A8-9CA8-8479FE19540C}" xr6:coauthVersionLast="47" xr6:coauthVersionMax="47" xr10:uidLastSave="{BA285B1B-A0BA-48DA-A0A2-03A2ABC974E5}"/>
  <bookViews>
    <workbookView xWindow="7455" yWindow="285" windowWidth="21600" windowHeight="11385" activeTab="4" xr2:uid="{BD8CDF5A-1D25-4608-B350-7A3A91FCE177}"/>
  </bookViews>
  <sheets>
    <sheet name="Course Buyout" sheetId="1" r:id="rId1"/>
    <sheet name="Summer Salary 9 Mo" sheetId="2" r:id="rId2"/>
    <sheet name="Hrly rate calc" sheetId="3" r:id="rId3"/>
    <sheet name="Summer Salary 10 Mo" sheetId="4" r:id="rId4"/>
    <sheet name="Summer Salary 11 Mo"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 l="1"/>
  <c r="E14" i="2"/>
  <c r="E15" i="2" s="1"/>
  <c r="E15" i="4"/>
  <c r="E15" i="5"/>
  <c r="B12" i="2"/>
  <c r="B12" i="4"/>
  <c r="B12" i="5"/>
  <c r="B10" i="5"/>
  <c r="B7" i="5"/>
  <c r="B5" i="5"/>
  <c r="B4" i="5"/>
  <c r="B10" i="4"/>
  <c r="B7" i="4"/>
  <c r="B5" i="4"/>
  <c r="B4" i="4"/>
  <c r="E14" i="5"/>
  <c r="E14" i="4"/>
  <c r="B10" i="2"/>
  <c r="B4" i="2"/>
  <c r="B4" i="1"/>
  <c r="B5" i="1" s="1"/>
  <c r="B4" i="3" l="1"/>
  <c r="B2" i="3"/>
  <c r="B5" i="2" l="1"/>
  <c r="B7" i="2" s="1"/>
  <c r="B7" i="1"/>
  <c r="B10" i="1" s="1"/>
  <c r="B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tc={F43910B2-A111-4445-BA43-868491F6FEE4}</author>
    <author>tc={C14C055D-3F56-4F5D-B75F-05F89CCF702F}</author>
    <author>tc={D49E6BDD-9EB0-4DB5-99EE-4B46B68D83A8}</author>
    <author>tc={98D8544D-AE70-4B87-8C3A-0268D963E049}</author>
    <author>tc={CE9CBED2-F61F-4621-BB7A-54F77F30A7E6}</author>
    <author>tc={8F47B1F3-88F8-4922-A1D0-78588A2192E4}</author>
    <author>tc={E44E3F79-8164-462A-9352-A49D4FB3B755}</author>
    <author>tc={5D68DE86-E639-4F19-960F-BC771CE31612}</author>
    <author>tc={3A71B686-538C-4198-833F-5261BCEBE73E}</author>
  </authors>
  <commentList>
    <comment ref="A1" authorId="0" shapeId="0" xr:uid="{F43910B2-A111-4445-BA43-868491F6FEE4}">
      <text>
        <t>[Threaded comment]
Your version of Excel allows you to read this threaded comment; however, any edits to it will get removed if the file is opened in a newer version of Excel. Learn more: https://go.microsoft.com/fwlink/?linkid=870924
Comment:
    Add the persons institutional base salary is here (do not include any additional payments like Summer salary, stipends, awards)</t>
      </text>
    </comment>
    <comment ref="A2" authorId="1" shapeId="0" xr:uid="{C14C055D-3F56-4F5D-B75F-05F89CCF702F}">
      <text>
        <t>[Threaded comment]
Your version of Excel allows you to read this threaded comment; however, any edits to it will get removed if the file is opened in a newer version of Excel. Learn more: https://go.microsoft.com/fwlink/?linkid=870924
Comment:
    Number of Course Buyouts being requested</t>
      </text>
    </comment>
    <comment ref="A3" authorId="2" shapeId="0" xr:uid="{D49E6BDD-9EB0-4DB5-99EE-4B46B68D83A8}">
      <text>
        <t>[Threaded comment]
Your version of Excel allows you to read this threaded comment; however, any edits to it will get removed if the file is opened in a newer version of Excel. Learn more: https://go.microsoft.com/fwlink/?linkid=870924
Comment:
    This is the rate for Course 
Buyouts</t>
      </text>
    </comment>
    <comment ref="A4" authorId="3" shapeId="0" xr:uid="{98D8544D-AE70-4B87-8C3A-0268D963E049}">
      <text>
        <t>[Threaded comment]
Your version of Excel allows you to read this threaded comment; however, any edits to it will get removed if the file is opened in a newer version of Excel. Learn more: https://go.microsoft.com/fwlink/?linkid=870924
Comment:
    This is the salary cost for the number of course buyouts you selected</t>
      </text>
    </comment>
    <comment ref="A5" authorId="4" shapeId="0" xr:uid="{CE9CBED2-F61F-4621-BB7A-54F77F30A7E6}">
      <text>
        <t>[Threaded comment]
Your version of Excel allows you to read this threaded comment; however, any edits to it will get removed if the file is opened in a newer version of Excel. Learn more: https://go.microsoft.com/fwlink/?linkid=870924
Comment:
    This is the amount of fringe that will be assessed to the course buyout request. You must include this in the requested budget. Confirm that the fringe rate is correct in this formula. It is set up for the current fringe rate for non-federal projects as of August 2024.</t>
      </text>
    </comment>
    <comment ref="A7" authorId="5" shapeId="0" xr:uid="{8F47B1F3-88F8-4922-A1D0-78588A2192E4}">
      <text>
        <t>[Threaded comment]
Your version of Excel allows you to read this threaded comment; however, any edits to it will get removed if the file is opened in a newer version of Excel. Learn more: https://go.microsoft.com/fwlink/?linkid=870924
Comment:
    This is the total cost of salary and fringe together</t>
      </text>
    </comment>
    <comment ref="A9" authorId="6" shapeId="0" xr:uid="{E44E3F79-8164-462A-9352-A49D4FB3B755}">
      <text>
        <t>[Threaded comment]
Your version of Excel allows you to read this threaded comment; however, any edits to it will get removed if the file is opened in a newer version of Excel. Learn more: https://go.microsoft.com/fwlink/?linkid=870924
Comment:
    If the sponsor allows overhead or indirect costs this percentage should be entered here. The sponsor may list a limit and if so you may enter that amount and include documentation of that limit in the project folder. If IDCs are allowed and there is no limit confirm Elon's current negotiated rate. As of August 2024 that rate is 59.3%. This cell is set up as a percentage so you only need to enter the number and it will convert to percent (so if it is 10% just enter 10 not 0.10)</t>
      </text>
    </comment>
    <comment ref="A10" authorId="7" shapeId="0" xr:uid="{5D68DE86-E639-4F19-960F-BC771CE31612}">
      <text>
        <t xml:space="preserve">[Threaded comment]
Your version of Excel allows you to read this threaded comment; however, any edits to it will get removed if the file is opened in a newer version of Excel. Learn more: https://go.microsoft.com/fwlink/?linkid=870924
Comment:
    This is the amount of IDCs that will be charged to the project. </t>
      </text>
    </comment>
    <comment ref="A12" authorId="8" shapeId="0" xr:uid="{3A71B686-538C-4198-833F-5261BCEBE73E}">
      <text>
        <t>[Threaded comment]
Your version of Excel allows you to read this threaded comment; however, any edits to it will get removed if the file is opened in a newer version of Excel. Learn more: https://go.microsoft.com/fwlink/?linkid=870924
Comment:
    This is the total costs to the project, salary of course buyout, fringe assessed, IDCs.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tc={C619050D-0195-465D-8B75-59D91E982447}</author>
    <author>tc={FD44D3CA-3BAB-47EE-A4B1-67B8F74B21A5}</author>
    <author>tc={F14EE62B-19B4-477B-BF61-E2F7B5ACDCF0}</author>
    <author>tc={76B91126-2CAF-47CB-89CA-49E251964532}</author>
    <author>tc={726F4F64-8E8B-4613-887B-E6141F74937D}</author>
    <author>tc={630FFD03-05A4-452C-A172-CA18145E8BF5}</author>
    <author>tc={D582F29F-BDDC-46BE-93CC-FAA1E6EF69F3}</author>
    <author>tc={121CA62A-1610-432D-AEB5-C5EC69D23918}</author>
    <author>tc={5C059450-A783-4B8C-ACFB-329027CDECA7}</author>
  </authors>
  <commentList>
    <comment ref="A1" authorId="0" shapeId="0" xr:uid="{C619050D-0195-465D-8B75-59D91E982447}">
      <text>
        <t>[Threaded comment]
Your version of Excel allows you to read this threaded comment; however, any edits to it will get removed if the file is opened in a newer version of Excel. Learn more: https://go.microsoft.com/fwlink/?linkid=870924
Comment:
    Add the persons institutional base salary here (do not include any additional payments like Summer salary, stipends, awards)</t>
      </text>
    </comment>
    <comment ref="A2" authorId="1" shapeId="0" xr:uid="{FD44D3CA-3BAB-47EE-A4B1-67B8F74B21A5}">
      <text>
        <t>[Threaded comment]
Your version of Excel allows you to read this threaded comment; however, any edits to it will get removed if the file is opened in a newer version of Excel. Learn more: https://go.microsoft.com/fwlink/?linkid=870924
Comment:
    Number of months that will be worked over the Summer - max TOTAL of all grants is 2.5. You may select fractions of months such as 0.5 or 0.25</t>
      </text>
    </comment>
    <comment ref="A3" authorId="2" shapeId="0" xr:uid="{F14EE62B-19B4-477B-BF61-E2F7B5ACDCF0}">
      <text>
        <t xml:space="preserve">[Threaded comment]
Your version of Excel allows you to read this threaded comment; however, any edits to it will get removed if the file is opened in a newer version of Excel. Learn more: https://go.microsoft.com/fwlink/?linkid=870924
Comment:
    This assumes that you will be working 40 hours per week for the number of months you choose to commit. </t>
      </text>
    </comment>
    <comment ref="A4" authorId="3" shapeId="0" xr:uid="{76B91126-2CAF-47CB-89CA-49E251964532}">
      <text>
        <t>[Threaded comment]
Your version of Excel allows you to read this threaded comment; however, any edits to it will get removed if the file is opened in a newer version of Excel. Learn more: https://go.microsoft.com/fwlink/?linkid=870924
Comment:
    This is the salary cost for the number of summer months you committed to work on the project</t>
      </text>
    </comment>
    <comment ref="A5" authorId="4" shapeId="0" xr:uid="{726F4F64-8E8B-4613-887B-E6141F74937D}">
      <text>
        <t>[Threaded comment]
Your version of Excel allows you to read this threaded comment; however, any edits to it will get removed if the file is opened in a newer version of Excel. Learn more: https://go.microsoft.com/fwlink/?linkid=870924
Comment:
    This is the amount of fringe that will be assessed to the Summer Salary committed. You must include this in the requested budget. Confirm that the fringe rate is correct in this formula. It is set up for the current fringe rate for non-federal projects as of August 2024.</t>
      </text>
    </comment>
    <comment ref="A7" authorId="5" shapeId="0" xr:uid="{630FFD03-05A4-452C-A172-CA18145E8BF5}">
      <text>
        <t>[Threaded comment]
Your version of Excel allows you to read this threaded comment; however, any edits to it will get removed if the file is opened in a newer version of Excel. Learn more: https://go.microsoft.com/fwlink/?linkid=870924
Comment:
    This is the total cost of salary and fringe together</t>
      </text>
    </comment>
    <comment ref="A9" authorId="6" shapeId="0" xr:uid="{D582F29F-BDDC-46BE-93CC-FAA1E6EF69F3}">
      <text>
        <t>[Threaded comment]
Your version of Excel allows you to read this threaded comment; however, any edits to it will get removed if the file is opened in a newer version of Excel. Learn more: https://go.microsoft.com/fwlink/?linkid=870924
Comment:
    If the sponsor allows overhead or indirect costs this percentage should be entered here. The sponsor may list a limit and if so you may enter that amount and include documentation of that limit in the project folder. If IDCs are allowed and there is no limit confirm Elon's current negotiated rate. As of August 2024 that rate is 59.3%. This cell is set up as a percentage so you only need to enter the number and it will convert to percent (so if it is 10% just enter 10 not 0.10)</t>
      </text>
    </comment>
    <comment ref="A10" authorId="7" shapeId="0" xr:uid="{121CA62A-1610-432D-AEB5-C5EC69D23918}">
      <text>
        <t xml:space="preserve">[Threaded comment]
Your version of Excel allows you to read this threaded comment; however, any edits to it will get removed if the file is opened in a newer version of Excel. Learn more: https://go.microsoft.com/fwlink/?linkid=870924
Comment:
    This is the amount of IDCs that will be charged to the project. </t>
      </text>
    </comment>
    <comment ref="A12" authorId="8" shapeId="0" xr:uid="{5C059450-A783-4B8C-ACFB-329027CDECA7}">
      <text>
        <t>[Threaded comment]
Your version of Excel allows you to read this threaded comment; however, any edits to it will get removed if the file is opened in a newer version of Excel. Learn more: https://go.microsoft.com/fwlink/?linkid=870924
Comment:
    This is the total costs to the project, summer salary, fringe assessed, IDCs.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tc={F97A960B-C6F8-47A5-BB2F-1809AEA86ED7}</author>
    <author>tc={26F87A6B-34E9-47C4-8E38-AF171725349C}</author>
    <author>tc={B93765E3-B3A2-466E-A8EB-415A44D8AAD0}</author>
    <author>tc={8588DA68-29AB-49DC-A4BB-3C3306643D83}</author>
    <author>tc={7C365ADE-7037-4689-B896-01FE5180700B}</author>
    <author>tc={F05DEA52-1FC4-4536-96F7-44E738D9B78D}</author>
    <author>tc={8C5CB4DF-2F63-4E2A-B400-5B6C435EC9A3}</author>
    <author>tc={AB313F8D-DDDC-4E63-9502-983C88B77597}</author>
    <author>tc={7E0BE771-B53D-4772-B800-31A9C1ABF5D9}</author>
  </authors>
  <commentList>
    <comment ref="A1" authorId="0" shapeId="0" xr:uid="{F97A960B-C6F8-47A5-BB2F-1809AEA86ED7}">
      <text>
        <t>[Threaded comment]
Your version of Excel allows you to read this threaded comment; however, any edits to it will get removed if the file is opened in a newer version of Excel. Learn more: https://go.microsoft.com/fwlink/?linkid=870924
Comment:
    Add the persons institutional base salary here (do not include any additional payments like Summer salary, stipends, awards)</t>
      </text>
    </comment>
    <comment ref="A2" authorId="1" shapeId="0" xr:uid="{26F87A6B-34E9-47C4-8E38-AF171725349C}">
      <text>
        <t>[Threaded comment]
Your version of Excel allows you to read this threaded comment; however, any edits to it will get removed if the file is opened in a newer version of Excel. Learn more: https://go.microsoft.com/fwlink/?linkid=870924
Comment:
    Number of months that will be worked over the Summer - max TOTAL of all grants is 2.5. You may select fractions of months such as 0.5 or 0.25</t>
      </text>
    </comment>
    <comment ref="A3" authorId="2" shapeId="0" xr:uid="{B93765E3-B3A2-466E-A8EB-415A44D8AAD0}">
      <text>
        <t xml:space="preserve">[Threaded comment]
Your version of Excel allows you to read this threaded comment; however, any edits to it will get removed if the file is opened in a newer version of Excel. Learn more: https://go.microsoft.com/fwlink/?linkid=870924
Comment:
    This assumes that you will be working 40 hours per week for the number of months you choose to commit. </t>
      </text>
    </comment>
    <comment ref="A4" authorId="3" shapeId="0" xr:uid="{8588DA68-29AB-49DC-A4BB-3C3306643D83}">
      <text>
        <t>[Threaded comment]
Your version of Excel allows you to read this threaded comment; however, any edits to it will get removed if the file is opened in a newer version of Excel. Learn more: https://go.microsoft.com/fwlink/?linkid=870924
Comment:
    This is the salary cost for the number of summer months you committed to work on the project</t>
      </text>
    </comment>
    <comment ref="A5" authorId="4" shapeId="0" xr:uid="{7C365ADE-7037-4689-B896-01FE5180700B}">
      <text>
        <t>[Threaded comment]
Your version of Excel allows you to read this threaded comment; however, any edits to it will get removed if the file is opened in a newer version of Excel. Learn more: https://go.microsoft.com/fwlink/?linkid=870924
Comment:
    This is the amount of fringe that will be assessed to the Summer Salary committed. You must include this in the requested budget. Confirm that the fringe rate is correct in this formula. It is set up for the current fringe rate for non-federal projects as of August 2024.</t>
      </text>
    </comment>
    <comment ref="A7" authorId="5" shapeId="0" xr:uid="{F05DEA52-1FC4-4536-96F7-44E738D9B78D}">
      <text>
        <t>[Threaded comment]
Your version of Excel allows you to read this threaded comment; however, any edits to it will get removed if the file is opened in a newer version of Excel. Learn more: https://go.microsoft.com/fwlink/?linkid=870924
Comment:
    This is the total cost of salary and fringe together</t>
      </text>
    </comment>
    <comment ref="A9" authorId="6" shapeId="0" xr:uid="{8C5CB4DF-2F63-4E2A-B400-5B6C435EC9A3}">
      <text>
        <t>[Threaded comment]
Your version of Excel allows you to read this threaded comment; however, any edits to it will get removed if the file is opened in a newer version of Excel. Learn more: https://go.microsoft.com/fwlink/?linkid=870924
Comment:
    If the sponsor allows overhead or indirect costs this percentage should be entered here. The sponsor may list a limit and if so you may enter that amount and include documentation of that limit in the project folder. If IDCs are allowed and there is no limit confirm Elon's current negotiated rate. As of August 2024 that rate is 59.3%. This cell is set up as a percentage so you only need to enter the number and it will convert to percent (so if it is 10% just enter 10 not 0.10)</t>
      </text>
    </comment>
    <comment ref="A10" authorId="7" shapeId="0" xr:uid="{AB313F8D-DDDC-4E63-9502-983C88B77597}">
      <text>
        <t xml:space="preserve">[Threaded comment]
Your version of Excel allows you to read this threaded comment; however, any edits to it will get removed if the file is opened in a newer version of Excel. Learn more: https://go.microsoft.com/fwlink/?linkid=870924
Comment:
    This is the amount of IDCs that will be charged to the project. </t>
      </text>
    </comment>
    <comment ref="A12" authorId="8" shapeId="0" xr:uid="{7E0BE771-B53D-4772-B800-31A9C1ABF5D9}">
      <text>
        <t>[Threaded comment]
Your version of Excel allows you to read this threaded comment; however, any edits to it will get removed if the file is opened in a newer version of Excel. Learn more: https://go.microsoft.com/fwlink/?linkid=870924
Comment:
    This is the total costs to the project, summer salary, fringe assessed, IDCs.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tc={93973BBE-163A-4900-9BA2-FD6EEA9F8453}</author>
    <author>tc={22F898F2-5F0D-48F2-8D96-D189E5029A3D}</author>
    <author>tc={CDB6FED3-C8C8-476B-924E-A556A62BD578}</author>
    <author>tc={34EBDF30-6774-4B9F-A8AC-79B95DD387F5}</author>
    <author>tc={70F6532E-AB5F-421C-8440-3829A12173E4}</author>
    <author>tc={B36BD5D5-B25D-49F6-B23F-A2C98A6D44CD}</author>
    <author>tc={3450C604-7413-4392-A143-5A2054191388}</author>
    <author>tc={C6574309-25FD-4120-A74F-68B3196B9EE2}</author>
    <author>tc={04894945-1FD6-4BCD-8332-597613B409B8}</author>
  </authors>
  <commentList>
    <comment ref="A1" authorId="0" shapeId="0" xr:uid="{93973BBE-163A-4900-9BA2-FD6EEA9F8453}">
      <text>
        <t>[Threaded comment]
Your version of Excel allows you to read this threaded comment; however, any edits to it will get removed if the file is opened in a newer version of Excel. Learn more: https://go.microsoft.com/fwlink/?linkid=870924
Comment:
    Add the persons institutional base salary here (do not include any additional payments like Summer salary, stipends, awards)</t>
      </text>
    </comment>
    <comment ref="A2" authorId="1" shapeId="0" xr:uid="{22F898F2-5F0D-48F2-8D96-D189E5029A3D}">
      <text>
        <t>[Threaded comment]
Your version of Excel allows you to read this threaded comment; however, any edits to it will get removed if the file is opened in a newer version of Excel. Learn more: https://go.microsoft.com/fwlink/?linkid=870924
Comment:
    Number of months that will be worked over the Summer - max TOTAL of all grants is 2.5. You may select fractions of months such as 0.5 or 0.25</t>
      </text>
    </comment>
    <comment ref="A3" authorId="2" shapeId="0" xr:uid="{CDB6FED3-C8C8-476B-924E-A556A62BD578}">
      <text>
        <t xml:space="preserve">[Threaded comment]
Your version of Excel allows you to read this threaded comment; however, any edits to it will get removed if the file is opened in a newer version of Excel. Learn more: https://go.microsoft.com/fwlink/?linkid=870924
Comment:
    This assumes that you will be working 40 hours per week for the number of months you choose to commit. </t>
      </text>
    </comment>
    <comment ref="A4" authorId="3" shapeId="0" xr:uid="{34EBDF30-6774-4B9F-A8AC-79B95DD387F5}">
      <text>
        <t>[Threaded comment]
Your version of Excel allows you to read this threaded comment; however, any edits to it will get removed if the file is opened in a newer version of Excel. Learn more: https://go.microsoft.com/fwlink/?linkid=870924
Comment:
    This is the salary cost for the number of summer months you committed to work on the project</t>
      </text>
    </comment>
    <comment ref="A5" authorId="4" shapeId="0" xr:uid="{70F6532E-AB5F-421C-8440-3829A12173E4}">
      <text>
        <t>[Threaded comment]
Your version of Excel allows you to read this threaded comment; however, any edits to it will get removed if the file is opened in a newer version of Excel. Learn more: https://go.microsoft.com/fwlink/?linkid=870924
Comment:
    This is the amount of fringe that will be assessed to the Summer Salary committed. You must include this in the requested budget. Confirm that the fringe rate is correct in this formula. It is set up for the current fringe rate for non-federal projects as of August 2024.</t>
      </text>
    </comment>
    <comment ref="A7" authorId="5" shapeId="0" xr:uid="{B36BD5D5-B25D-49F6-B23F-A2C98A6D44CD}">
      <text>
        <t>[Threaded comment]
Your version of Excel allows you to read this threaded comment; however, any edits to it will get removed if the file is opened in a newer version of Excel. Learn more: https://go.microsoft.com/fwlink/?linkid=870924
Comment:
    This is the total cost of salary and fringe together</t>
      </text>
    </comment>
    <comment ref="A9" authorId="6" shapeId="0" xr:uid="{3450C604-7413-4392-A143-5A2054191388}">
      <text>
        <t>[Threaded comment]
Your version of Excel allows you to read this threaded comment; however, any edits to it will get removed if the file is opened in a newer version of Excel. Learn more: https://go.microsoft.com/fwlink/?linkid=870924
Comment:
    If the sponsor allows overhead or indirect costs this percentage should be entered here. The sponsor may list a limit and if so you may enter that amount and include documentation of that limit in the project folder. If IDCs are allowed and there is no limit confirm Elon's current negotiated rate. As of August 2024 that rate is 59.3%. This cell is set up as a percentage so you only need to enter the number and it will convert to percent (so if it is 10% just enter 10 not 0.10)</t>
      </text>
    </comment>
    <comment ref="A10" authorId="7" shapeId="0" xr:uid="{C6574309-25FD-4120-A74F-68B3196B9EE2}">
      <text>
        <t xml:space="preserve">[Threaded comment]
Your version of Excel allows you to read this threaded comment; however, any edits to it will get removed if the file is opened in a newer version of Excel. Learn more: https://go.microsoft.com/fwlink/?linkid=870924
Comment:
    This is the amount of IDCs that will be charged to the project. </t>
      </text>
    </comment>
    <comment ref="A12" authorId="8" shapeId="0" xr:uid="{04894945-1FD6-4BCD-8332-597613B409B8}">
      <text>
        <t>[Threaded comment]
Your version of Excel allows you to read this threaded comment; however, any edits to it will get removed if the file is opened in a newer version of Excel. Learn more: https://go.microsoft.com/fwlink/?linkid=870924
Comment:
    This is the total costs to the project, summer salary, fringe assessed, IDCs.</t>
      </text>
    </comment>
  </commentList>
</comments>
</file>

<file path=xl/sharedStrings.xml><?xml version="1.0" encoding="utf-8"?>
<sst xmlns="http://schemas.openxmlformats.org/spreadsheetml/2006/main" count="72" uniqueCount="25">
  <si>
    <t>IBS</t>
  </si>
  <si>
    <t>Course Buyouts</t>
  </si>
  <si>
    <t>CB Rate</t>
  </si>
  <si>
    <t>Fringe</t>
  </si>
  <si>
    <t>Sal &amp; Fringe Total</t>
  </si>
  <si>
    <t>IDC Charged</t>
  </si>
  <si>
    <t>Total</t>
  </si>
  <si>
    <t>Locked</t>
  </si>
  <si>
    <t>Auto Calculate</t>
  </si>
  <si>
    <t>Total Cost</t>
  </si>
  <si>
    <t>CB Costs</t>
  </si>
  <si>
    <t>InDirect Cost Rate (IDC)</t>
  </si>
  <si>
    <t>See the comments in each row of column A for instructions and explinations</t>
  </si>
  <si>
    <t xml:space="preserve">Fill In </t>
  </si>
  <si>
    <t>Months</t>
  </si>
  <si>
    <t>Percent of Time</t>
  </si>
  <si>
    <t>Summer Salary</t>
  </si>
  <si>
    <t>See the comments in each row of column A for instructions and explanations</t>
  </si>
  <si>
    <t>Annual hrs.</t>
  </si>
  <si>
    <t>Monthly hrs.</t>
  </si>
  <si>
    <t>Full sum hrs</t>
  </si>
  <si>
    <t>Sum hrly rate</t>
  </si>
  <si>
    <t>9 Month</t>
  </si>
  <si>
    <t>10 Month</t>
  </si>
  <si>
    <t>11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</si>
</sst>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sz val="16"/>
      <color theme="1"/>
      <name val="Aptos Narrow"/>
      <family val="2"/>
      <scheme val="minor"/>
    </font>
    <font>
      <b/>
      <sz val="16"/>
      <color theme="1"/>
      <name val="Aptos Narrow"/>
      <family val="2"/>
      <scheme val="minor"/>
    </font>
    <font>
      <i/>
      <sz val="16"/>
      <color theme="1"/>
      <name val="Aptos Narrow"/>
      <family val="2"/>
      <scheme val="minor"/>
    </font>
    <font>
      <sz val="11"/>
      <color rgb="FF000000"/>
      <name val="Aptos Narrow"/>
      <family val="2"/>
      <scheme val="minor"/>
    </font>
    <font>
      <sz val="9"/>
      <color indexed="81"/>
      <name val="Tahoma"/>
      <charset val="1"/>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9" tint="0.5999938962981048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0" fillId="0" borderId="0" xfId="0" applyProtection="1">
      <protection locked="0"/>
    </xf>
    <xf numFmtId="165" fontId="0" fillId="2" borderId="0" xfId="1" applyNumberFormat="1" applyFont="1" applyFill="1" applyProtection="1">
      <protection locked="0"/>
    </xf>
    <xf numFmtId="0" fontId="0" fillId="2" borderId="0" xfId="0" applyFill="1" applyProtection="1">
      <protection locked="0"/>
    </xf>
    <xf numFmtId="0" fontId="2" fillId="2" borderId="0" xfId="0" applyFont="1" applyFill="1" applyProtection="1">
      <protection locked="0"/>
    </xf>
    <xf numFmtId="0" fontId="0" fillId="3" borderId="0" xfId="0" applyFill="1" applyProtection="1">
      <protection locked="0"/>
    </xf>
    <xf numFmtId="0" fontId="3" fillId="0" borderId="0" xfId="0" applyFont="1" applyAlignment="1" applyProtection="1">
      <alignment horizontal="left" indent="1"/>
      <protection locked="0"/>
    </xf>
    <xf numFmtId="0" fontId="0" fillId="4" borderId="0" xfId="0" applyFill="1" applyProtection="1">
      <protection locked="0"/>
    </xf>
    <xf numFmtId="165" fontId="0" fillId="4" borderId="0" xfId="1" applyNumberFormat="1" applyFont="1" applyFill="1" applyProtection="1">
      <protection locked="0"/>
    </xf>
    <xf numFmtId="0" fontId="0" fillId="5" borderId="0" xfId="0" applyFill="1" applyProtection="1">
      <protection locked="0"/>
    </xf>
    <xf numFmtId="165" fontId="0" fillId="4" borderId="0" xfId="0" applyNumberFormat="1" applyFill="1" applyProtection="1">
      <protection locked="0"/>
    </xf>
    <xf numFmtId="9" fontId="2" fillId="2" borderId="0" xfId="2" applyFont="1" applyFill="1" applyProtection="1">
      <protection locked="0"/>
    </xf>
    <xf numFmtId="44" fontId="0" fillId="4" borderId="0" xfId="0" applyNumberFormat="1" applyFill="1" applyProtection="1">
      <protection locked="0"/>
    </xf>
    <xf numFmtId="44" fontId="2" fillId="5" borderId="1" xfId="0" applyNumberFormat="1" applyFont="1" applyFill="1" applyBorder="1" applyProtection="1">
      <protection locked="0"/>
    </xf>
    <xf numFmtId="164" fontId="0" fillId="3" borderId="0" xfId="2" applyNumberFormat="1" applyFont="1" applyFill="1" applyProtection="1"/>
    <xf numFmtId="0" fontId="4" fillId="0" borderId="0" xfId="0" applyFont="1" applyProtection="1">
      <protection locked="0"/>
    </xf>
    <xf numFmtId="0" fontId="4" fillId="2" borderId="0" xfId="0" applyFont="1" applyFill="1" applyProtection="1">
      <protection locked="0"/>
    </xf>
    <xf numFmtId="0" fontId="5" fillId="2" borderId="0" xfId="0" applyFont="1" applyFill="1" applyProtection="1">
      <protection locked="0"/>
    </xf>
    <xf numFmtId="0" fontId="4" fillId="3" borderId="0" xfId="0" applyFont="1" applyFill="1" applyProtection="1">
      <protection locked="0"/>
    </xf>
    <xf numFmtId="0" fontId="6" fillId="0" borderId="0" xfId="0" applyFont="1" applyAlignment="1" applyProtection="1">
      <alignment horizontal="left" indent="1"/>
      <protection locked="0"/>
    </xf>
    <xf numFmtId="164" fontId="4" fillId="3" borderId="0" xfId="2" applyNumberFormat="1" applyFont="1" applyFill="1" applyProtection="1"/>
    <xf numFmtId="0" fontId="4" fillId="4" borderId="0" xfId="0" applyFont="1" applyFill="1" applyProtection="1">
      <protection locked="0"/>
    </xf>
    <xf numFmtId="165" fontId="4" fillId="4" borderId="0" xfId="1" applyNumberFormat="1" applyFont="1" applyFill="1" applyProtection="1">
      <protection locked="0"/>
    </xf>
    <xf numFmtId="0" fontId="4" fillId="5" borderId="0" xfId="0" applyFont="1" applyFill="1" applyProtection="1">
      <protection locked="0"/>
    </xf>
    <xf numFmtId="165" fontId="4" fillId="4" borderId="0" xfId="0" applyNumberFormat="1" applyFont="1" applyFill="1" applyProtection="1">
      <protection locked="0"/>
    </xf>
    <xf numFmtId="44" fontId="4" fillId="4" borderId="0" xfId="0" applyNumberFormat="1" applyFont="1" applyFill="1" applyProtection="1">
      <protection locked="0"/>
    </xf>
    <xf numFmtId="44" fontId="5" fillId="5" borderId="1" xfId="0" applyNumberFormat="1" applyFont="1" applyFill="1" applyBorder="1" applyProtection="1">
      <protection locked="0"/>
    </xf>
    <xf numFmtId="164" fontId="5" fillId="2" borderId="0" xfId="2" applyNumberFormat="1" applyFont="1" applyFill="1" applyProtection="1">
      <protection locked="0"/>
    </xf>
    <xf numFmtId="2" fontId="0" fillId="0" borderId="0" xfId="0" applyNumberFormat="1"/>
    <xf numFmtId="0" fontId="2" fillId="0" borderId="0" xfId="0" applyFont="1"/>
    <xf numFmtId="2" fontId="2" fillId="0" borderId="0" xfId="0" applyNumberFormat="1" applyFont="1"/>
    <xf numFmtId="44" fontId="0" fillId="0" borderId="0" xfId="0" applyNumberFormat="1" applyProtection="1">
      <protection locked="0"/>
    </xf>
    <xf numFmtId="3" fontId="0" fillId="0" borderId="0" xfId="0" applyNumberFormat="1" applyProtection="1">
      <protection locked="0"/>
    </xf>
    <xf numFmtId="165" fontId="7" fillId="2" borderId="0" xfId="1" applyNumberFormat="1" applyFont="1" applyFill="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Dana Clar" id="{A270B506-EB9A-400E-B1C6-8518DBE5F739}" userId="S::dclar@elon.edu::7b8e9589-cabb-4904-93d5-e9608d08dbf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8-28T13:22:33.88" personId="{A270B506-EB9A-400E-B1C6-8518DBE5F739}" id="{F43910B2-A111-4445-BA43-868491F6FEE4}">
    <text>Add the persons institutional base salary is here (do not include any additional payments like Summer salary, stipends, awards)</text>
  </threadedComment>
  <threadedComment ref="A2" dT="2024-08-28T13:23:40.66" personId="{A270B506-EB9A-400E-B1C6-8518DBE5F739}" id="{C14C055D-3F56-4F5D-B75F-05F89CCF702F}">
    <text>Number of Course Buyouts being requested</text>
  </threadedComment>
  <threadedComment ref="A3" dT="2024-08-28T13:27:35.19" personId="{A270B506-EB9A-400E-B1C6-8518DBE5F739}" id="{D49E6BDD-9EB0-4DB5-99EE-4B46B68D83A8}">
    <text>This is the rate for Course 
Buyouts</text>
  </threadedComment>
  <threadedComment ref="A4" dT="2024-08-28T13:29:31.62" personId="{A270B506-EB9A-400E-B1C6-8518DBE5F739}" id="{98D8544D-AE70-4B87-8C3A-0268D963E049}">
    <text>This is the salary cost for the number of course buyouts you selected</text>
  </threadedComment>
  <threadedComment ref="A5" dT="2024-08-28T13:30:03.35" personId="{A270B506-EB9A-400E-B1C6-8518DBE5F739}" id="{CE9CBED2-F61F-4621-BB7A-54F77F30A7E6}">
    <text>This is the amount of fringe that will be assessed to the course buyout request. You must include this in the requested budget. Confirm that the fringe rate is correct in this formula. It is set up for the current fringe rate for non-federal projects as of August 2024.</text>
  </threadedComment>
  <threadedComment ref="A7" dT="2024-08-28T13:30:21.74" personId="{A270B506-EB9A-400E-B1C6-8518DBE5F739}" id="{8F47B1F3-88F8-4922-A1D0-78588A2192E4}">
    <text>This is the total cost of salary and fringe together</text>
  </threadedComment>
  <threadedComment ref="A9" dT="2024-08-28T13:33:24.67" personId="{A270B506-EB9A-400E-B1C6-8518DBE5F739}" id="{E44E3F79-8164-462A-9352-A49D4FB3B755}">
    <text>If the sponsor allows overhead or indirect costs this percentage should be entered here. The sponsor may list a limit and if so you may enter that amount and include documentation of that limit in the project folder. If IDCs are allowed and there is no limit confirm Elon's current negotiated rate. As of August 2024 that rate is 59.3%. This cell is set up as a percentage so you only need to enter the number and it will convert to percent (so if it is 10% just enter 10 not 0.10)</text>
  </threadedComment>
  <threadedComment ref="A10" dT="2024-08-28T13:33:52.45" personId="{A270B506-EB9A-400E-B1C6-8518DBE5F739}" id="{5D68DE86-E639-4F19-960F-BC771CE31612}">
    <text xml:space="preserve">This is the amount of IDCs that will be charged to the project. </text>
  </threadedComment>
  <threadedComment ref="A12" dT="2024-08-28T13:34:39.85" personId="{A270B506-EB9A-400E-B1C6-8518DBE5F739}" id="{3A71B686-538C-4198-833F-5261BCEBE73E}">
    <text>This is the total costs to the project, salary of course buyout, fringe assessed, IDCs.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4-08-28T13:22:33.88" personId="{A270B506-EB9A-400E-B1C6-8518DBE5F739}" id="{C619050D-0195-465D-8B75-59D91E982447}">
    <text>Add the persons institutional base salary here (do not include any additional payments like Summer salary, stipends, awards)</text>
  </threadedComment>
  <threadedComment ref="A2" dT="2024-08-28T13:23:40.66" personId="{A270B506-EB9A-400E-B1C6-8518DBE5F739}" id="{FD44D3CA-3BAB-47EE-A4B1-67B8F74B21A5}">
    <text>Number of months that will be worked over the Summer - max TOTAL of all grants is 2.5. You may select fractions of months such as 0.5 or 0.25</text>
  </threadedComment>
  <threadedComment ref="A3" dT="2024-08-28T13:27:35.19" personId="{A270B506-EB9A-400E-B1C6-8518DBE5F739}" id="{F14EE62B-19B4-477B-BF61-E2F7B5ACDCF0}">
    <text xml:space="preserve">This assumes that you will be working 40 hours per week for the number of months you choose to commit. </text>
  </threadedComment>
  <threadedComment ref="A4" dT="2024-08-28T13:29:31.62" personId="{A270B506-EB9A-400E-B1C6-8518DBE5F739}" id="{76B91126-2CAF-47CB-89CA-49E251964532}">
    <text>This is the salary cost for the number of summer months you committed to work on the project</text>
  </threadedComment>
  <threadedComment ref="A5" dT="2024-08-28T13:30:03.35" personId="{A270B506-EB9A-400E-B1C6-8518DBE5F739}" id="{726F4F64-8E8B-4613-887B-E6141F74937D}">
    <text>This is the amount of fringe that will be assessed to the Summer Salary committed. You must include this in the requested budget. Confirm that the fringe rate is correct in this formula. It is set up for the current fringe rate for non-federal projects as of August 2024.</text>
  </threadedComment>
  <threadedComment ref="A7" dT="2024-08-28T13:30:21.74" personId="{A270B506-EB9A-400E-B1C6-8518DBE5F739}" id="{630FFD03-05A4-452C-A172-CA18145E8BF5}">
    <text>This is the total cost of salary and fringe together</text>
  </threadedComment>
  <threadedComment ref="A9" dT="2024-08-28T13:33:24.67" personId="{A270B506-EB9A-400E-B1C6-8518DBE5F739}" id="{D582F29F-BDDC-46BE-93CC-FAA1E6EF69F3}">
    <text>If the sponsor allows overhead or indirect costs this percentage should be entered here. The sponsor may list a limit and if so you may enter that amount and include documentation of that limit in the project folder. If IDCs are allowed and there is no limit confirm Elon's current negotiated rate. As of August 2024 that rate is 59.3%. This cell is set up as a percentage so you only need to enter the number and it will convert to percent (so if it is 10% just enter 10 not 0.10)</text>
  </threadedComment>
  <threadedComment ref="A10" dT="2024-08-28T13:33:52.45" personId="{A270B506-EB9A-400E-B1C6-8518DBE5F739}" id="{121CA62A-1610-432D-AEB5-C5EC69D23918}">
    <text xml:space="preserve">This is the amount of IDCs that will be charged to the project. </text>
  </threadedComment>
  <threadedComment ref="A12" dT="2024-08-28T13:34:39.85" personId="{A270B506-EB9A-400E-B1C6-8518DBE5F739}" id="{5C059450-A783-4B8C-ACFB-329027CDECA7}">
    <text>This is the total costs to the project, summer salary, fringe assessed, IDCs.</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4-08-28T13:22:33.88" personId="{A270B506-EB9A-400E-B1C6-8518DBE5F739}" id="{F97A960B-C6F8-47A5-BB2F-1809AEA86ED7}">
    <text>Add the persons institutional base salary here (do not include any additional payments like Summer salary, stipends, awards)</text>
  </threadedComment>
  <threadedComment ref="A2" dT="2024-08-28T13:23:40.66" personId="{A270B506-EB9A-400E-B1C6-8518DBE5F739}" id="{26F87A6B-34E9-47C4-8E38-AF171725349C}">
    <text>Number of months that will be worked over the Summer - max TOTAL of all grants is 2.5. You may select fractions of months such as 0.5 or 0.25</text>
  </threadedComment>
  <threadedComment ref="A3" dT="2024-08-28T13:27:35.19" personId="{A270B506-EB9A-400E-B1C6-8518DBE5F739}" id="{B93765E3-B3A2-466E-A8EB-415A44D8AAD0}">
    <text xml:space="preserve">This assumes that you will be working 40 hours per week for the number of months you choose to commit. </text>
  </threadedComment>
  <threadedComment ref="A4" dT="2024-08-28T13:29:31.62" personId="{A270B506-EB9A-400E-B1C6-8518DBE5F739}" id="{8588DA68-29AB-49DC-A4BB-3C3306643D83}">
    <text>This is the salary cost for the number of summer months you committed to work on the project</text>
  </threadedComment>
  <threadedComment ref="A5" dT="2024-08-28T13:30:03.35" personId="{A270B506-EB9A-400E-B1C6-8518DBE5F739}" id="{7C365ADE-7037-4689-B896-01FE5180700B}">
    <text>This is the amount of fringe that will be assessed to the Summer Salary committed. You must include this in the requested budget. Confirm that the fringe rate is correct in this formula. It is set up for the current fringe rate for non-federal projects as of August 2024.</text>
  </threadedComment>
  <threadedComment ref="A7" dT="2024-08-28T13:30:21.74" personId="{A270B506-EB9A-400E-B1C6-8518DBE5F739}" id="{F05DEA52-1FC4-4536-96F7-44E738D9B78D}">
    <text>This is the total cost of salary and fringe together</text>
  </threadedComment>
  <threadedComment ref="A9" dT="2024-08-28T13:33:24.67" personId="{A270B506-EB9A-400E-B1C6-8518DBE5F739}" id="{8C5CB4DF-2F63-4E2A-B400-5B6C435EC9A3}">
    <text>If the sponsor allows overhead or indirect costs this percentage should be entered here. The sponsor may list a limit and if so you may enter that amount and include documentation of that limit in the project folder. If IDCs are allowed and there is no limit confirm Elon's current negotiated rate. As of August 2024 that rate is 59.3%. This cell is set up as a percentage so you only need to enter the number and it will convert to percent (so if it is 10% just enter 10 not 0.10)</text>
  </threadedComment>
  <threadedComment ref="A10" dT="2024-08-28T13:33:52.45" personId="{A270B506-EB9A-400E-B1C6-8518DBE5F739}" id="{AB313F8D-DDDC-4E63-9502-983C88B77597}">
    <text xml:space="preserve">This is the amount of IDCs that will be charged to the project. </text>
  </threadedComment>
  <threadedComment ref="A12" dT="2024-08-28T13:34:39.85" personId="{A270B506-EB9A-400E-B1C6-8518DBE5F739}" id="{7E0BE771-B53D-4772-B800-31A9C1ABF5D9}">
    <text>This is the total costs to the project, summer salary, fringe assessed, IDCs.</text>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4-08-28T13:22:33.88" personId="{A270B506-EB9A-400E-B1C6-8518DBE5F739}" id="{93973BBE-163A-4900-9BA2-FD6EEA9F8453}">
    <text>Add the persons institutional base salary here (do not include any additional payments like Summer salary, stipends, awards)</text>
  </threadedComment>
  <threadedComment ref="A2" dT="2024-08-28T13:23:40.66" personId="{A270B506-EB9A-400E-B1C6-8518DBE5F739}" id="{22F898F2-5F0D-48F2-8D96-D189E5029A3D}">
    <text>Number of months that will be worked over the Summer - max TOTAL of all grants is 2.5. You may select fractions of months such as 0.5 or 0.25</text>
  </threadedComment>
  <threadedComment ref="A3" dT="2024-08-28T13:27:35.19" personId="{A270B506-EB9A-400E-B1C6-8518DBE5F739}" id="{CDB6FED3-C8C8-476B-924E-A556A62BD578}">
    <text xml:space="preserve">This assumes that you will be working 40 hours per week for the number of months you choose to commit. </text>
  </threadedComment>
  <threadedComment ref="A4" dT="2024-08-28T13:29:31.62" personId="{A270B506-EB9A-400E-B1C6-8518DBE5F739}" id="{34EBDF30-6774-4B9F-A8AC-79B95DD387F5}">
    <text>This is the salary cost for the number of summer months you committed to work on the project</text>
  </threadedComment>
  <threadedComment ref="A5" dT="2024-08-28T13:30:03.35" personId="{A270B506-EB9A-400E-B1C6-8518DBE5F739}" id="{70F6532E-AB5F-421C-8440-3829A12173E4}">
    <text>This is the amount of fringe that will be assessed to the Summer Salary committed. You must include this in the requested budget. Confirm that the fringe rate is correct in this formula. It is set up for the current fringe rate for non-federal projects as of August 2024.</text>
  </threadedComment>
  <threadedComment ref="A7" dT="2024-08-28T13:30:21.74" personId="{A270B506-EB9A-400E-B1C6-8518DBE5F739}" id="{B36BD5D5-B25D-49F6-B23F-A2C98A6D44CD}">
    <text>This is the total cost of salary and fringe together</text>
  </threadedComment>
  <threadedComment ref="A9" dT="2024-08-28T13:33:24.67" personId="{A270B506-EB9A-400E-B1C6-8518DBE5F739}" id="{3450C604-7413-4392-A143-5A2054191388}">
    <text>If the sponsor allows overhead or indirect costs this percentage should be entered here. The sponsor may list a limit and if so you may enter that amount and include documentation of that limit in the project folder. If IDCs are allowed and there is no limit confirm Elon's current negotiated rate. As of August 2024 that rate is 59.3%. This cell is set up as a percentage so you only need to enter the number and it will convert to percent (so if it is 10% just enter 10 not 0.10)</text>
  </threadedComment>
  <threadedComment ref="A10" dT="2024-08-28T13:33:52.45" personId="{A270B506-EB9A-400E-B1C6-8518DBE5F739}" id="{C6574309-25FD-4120-A74F-68B3196B9EE2}">
    <text xml:space="preserve">This is the amount of IDCs that will be charged to the project. </text>
  </threadedComment>
  <threadedComment ref="A12" dT="2024-08-28T13:34:39.85" personId="{A270B506-EB9A-400E-B1C6-8518DBE5F739}" id="{04894945-1FD6-4BCD-8332-597613B409B8}">
    <text>This is the total costs to the project, summer salary, fringe assessed, IDCs.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3BFB-8FC8-4010-A8C7-69BC4D30799D}">
  <sheetPr>
    <tabColor rgb="FFFFFF00"/>
  </sheetPr>
  <dimension ref="A1:D12"/>
  <sheetViews>
    <sheetView zoomScale="130" zoomScaleNormal="130" workbookViewId="0">
      <selection activeCell="H20" sqref="H20"/>
    </sheetView>
  </sheetViews>
  <sheetFormatPr defaultColWidth="9.140625" defaultRowHeight="15" x14ac:dyDescent="0.25"/>
  <cols>
    <col min="1" max="1" width="21.7109375" style="1" bestFit="1" customWidth="1"/>
    <col min="2" max="2" width="13.85546875" style="1" bestFit="1" customWidth="1"/>
    <col min="3" max="3" width="9.140625" style="1"/>
    <col min="4" max="4" width="13.85546875" style="1" bestFit="1" customWidth="1"/>
    <col min="5" max="16384" width="9.140625" style="1"/>
  </cols>
  <sheetData>
    <row r="1" spans="1:4" x14ac:dyDescent="0.25">
      <c r="A1" s="1" t="s">
        <v>0</v>
      </c>
      <c r="B1" s="2">
        <v>70000</v>
      </c>
      <c r="D1" s="3" t="s">
        <v>13</v>
      </c>
    </row>
    <row r="2" spans="1:4" x14ac:dyDescent="0.25">
      <c r="A2" s="1" t="s">
        <v>1</v>
      </c>
      <c r="B2" s="4">
        <v>1</v>
      </c>
      <c r="D2" s="5" t="s">
        <v>7</v>
      </c>
    </row>
    <row r="3" spans="1:4" x14ac:dyDescent="0.25">
      <c r="A3" s="6" t="s">
        <v>2</v>
      </c>
      <c r="B3" s="14">
        <v>0.16700000000000001</v>
      </c>
      <c r="D3" s="7" t="s">
        <v>8</v>
      </c>
    </row>
    <row r="4" spans="1:4" x14ac:dyDescent="0.25">
      <c r="A4" s="1" t="s">
        <v>10</v>
      </c>
      <c r="B4" s="8">
        <f>(B1*B3)*B2</f>
        <v>11690</v>
      </c>
      <c r="D4" s="9" t="s">
        <v>9</v>
      </c>
    </row>
    <row r="5" spans="1:4" x14ac:dyDescent="0.25">
      <c r="A5" s="1" t="s">
        <v>3</v>
      </c>
      <c r="B5" s="10">
        <f>B4*0.256</f>
        <v>2992.64</v>
      </c>
      <c r="D5" s="1" t="s">
        <v>12</v>
      </c>
    </row>
    <row r="6" spans="1:4" x14ac:dyDescent="0.25">
      <c r="C6" s="32">
        <v>17140</v>
      </c>
    </row>
    <row r="7" spans="1:4" x14ac:dyDescent="0.25">
      <c r="A7" s="1" t="s">
        <v>4</v>
      </c>
      <c r="B7" s="10">
        <f>B4+B5</f>
        <v>14682.64</v>
      </c>
    </row>
    <row r="9" spans="1:4" x14ac:dyDescent="0.25">
      <c r="A9" s="1" t="s">
        <v>11</v>
      </c>
      <c r="B9" s="11">
        <v>0.1</v>
      </c>
    </row>
    <row r="10" spans="1:4" x14ac:dyDescent="0.25">
      <c r="A10" s="1" t="s">
        <v>5</v>
      </c>
      <c r="B10" s="12">
        <f>B7*B9</f>
        <v>1468.2640000000001</v>
      </c>
    </row>
    <row r="11" spans="1:4" ht="15.75" thickBot="1" x14ac:dyDescent="0.3"/>
    <row r="12" spans="1:4" ht="15.75" thickBot="1" x14ac:dyDescent="0.3">
      <c r="A12" s="9" t="s">
        <v>6</v>
      </c>
      <c r="B12" s="13">
        <f>B7+B10</f>
        <v>16150.903999999999</v>
      </c>
    </row>
  </sheetData>
  <sheetProtection algorithmName="SHA-512" hashValue="Of7kQpE8FJBtM9WxyIGhRQdleuR+P7UG7fhKrqA7znhIOEb4+7OvYOwJQ3/rL0iNy8C/h2LZd1XesgkW5r26/g==" saltValue="6pVnzoDLXyOUcMMbC77J/w==" spinCount="100000" sheet="1" selectLockedCells="1"/>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C0E9-9BCD-48A3-B984-A377FB9C71E3}">
  <sheetPr>
    <tabColor rgb="FFFFFF00"/>
  </sheetPr>
  <dimension ref="A1:E16"/>
  <sheetViews>
    <sheetView workbookViewId="0">
      <selection activeCell="B5" sqref="B5"/>
    </sheetView>
  </sheetViews>
  <sheetFormatPr defaultColWidth="9.140625" defaultRowHeight="15" x14ac:dyDescent="0.25"/>
  <cols>
    <col min="1" max="1" width="30.28515625" style="1" bestFit="1" customWidth="1"/>
    <col min="2" max="2" width="17.5703125" style="1" bestFit="1" customWidth="1"/>
    <col min="3" max="3" width="9.140625" style="1"/>
    <col min="4" max="4" width="18.28515625" style="1" customWidth="1"/>
    <col min="5" max="16384" width="9.140625" style="1"/>
  </cols>
  <sheetData>
    <row r="1" spans="1:5" ht="21" x14ac:dyDescent="0.35">
      <c r="A1" s="15" t="s">
        <v>0</v>
      </c>
      <c r="B1" s="33">
        <v>70000</v>
      </c>
      <c r="C1" s="15"/>
      <c r="D1" s="16" t="s">
        <v>13</v>
      </c>
    </row>
    <row r="2" spans="1:5" ht="21" x14ac:dyDescent="0.35">
      <c r="A2" s="15" t="s">
        <v>14</v>
      </c>
      <c r="B2" s="17">
        <v>2.5</v>
      </c>
      <c r="C2" s="15"/>
      <c r="D2" s="18" t="s">
        <v>7</v>
      </c>
    </row>
    <row r="3" spans="1:5" ht="21" x14ac:dyDescent="0.35">
      <c r="A3" s="19" t="s">
        <v>15</v>
      </c>
      <c r="B3" s="20">
        <v>1</v>
      </c>
      <c r="C3" s="15"/>
      <c r="D3" s="21" t="s">
        <v>8</v>
      </c>
    </row>
    <row r="4" spans="1:5" ht="21" x14ac:dyDescent="0.35">
      <c r="A4" s="15" t="s">
        <v>16</v>
      </c>
      <c r="B4" s="22">
        <f>((B1/9)*B2)</f>
        <v>19444.444444444445</v>
      </c>
      <c r="C4" s="15"/>
      <c r="D4" s="23" t="s">
        <v>9</v>
      </c>
    </row>
    <row r="5" spans="1:5" ht="21" x14ac:dyDescent="0.35">
      <c r="A5" s="15" t="s">
        <v>3</v>
      </c>
      <c r="B5" s="24">
        <f>B4*0.0765</f>
        <v>1487.5</v>
      </c>
      <c r="C5" s="15"/>
      <c r="D5" s="15" t="s">
        <v>17</v>
      </c>
    </row>
    <row r="6" spans="1:5" ht="21" x14ac:dyDescent="0.35">
      <c r="A6" s="15"/>
      <c r="B6" s="15"/>
      <c r="C6" s="15"/>
      <c r="D6" s="15"/>
    </row>
    <row r="7" spans="1:5" ht="21" x14ac:dyDescent="0.35">
      <c r="A7" s="15" t="s">
        <v>4</v>
      </c>
      <c r="B7" s="24">
        <f>B4+B5</f>
        <v>20931.944444444445</v>
      </c>
      <c r="C7" s="15"/>
      <c r="D7" s="15"/>
    </row>
    <row r="8" spans="1:5" ht="21" x14ac:dyDescent="0.35">
      <c r="A8" s="15"/>
      <c r="B8" s="15"/>
      <c r="C8" s="15"/>
      <c r="D8" s="15"/>
    </row>
    <row r="9" spans="1:5" ht="21" x14ac:dyDescent="0.35">
      <c r="A9" s="15" t="s">
        <v>11</v>
      </c>
      <c r="B9" s="27">
        <v>0.59299999999999997</v>
      </c>
      <c r="C9" s="15"/>
      <c r="D9" s="15"/>
    </row>
    <row r="10" spans="1:5" ht="21" x14ac:dyDescent="0.35">
      <c r="A10" s="15" t="s">
        <v>5</v>
      </c>
      <c r="B10" s="25">
        <f>B4*B9</f>
        <v>11530.555555555555</v>
      </c>
      <c r="C10" s="15"/>
      <c r="D10" s="15"/>
    </row>
    <row r="11" spans="1:5" ht="21.75" thickBot="1" x14ac:dyDescent="0.4">
      <c r="A11" s="15"/>
      <c r="B11" s="15"/>
      <c r="C11" s="15"/>
      <c r="D11" s="15"/>
    </row>
    <row r="12" spans="1:5" ht="21.75" thickBot="1" x14ac:dyDescent="0.4">
      <c r="A12" s="23" t="s">
        <v>6</v>
      </c>
      <c r="B12" s="26">
        <f>B7+B10</f>
        <v>32462.5</v>
      </c>
      <c r="C12" s="15"/>
      <c r="D12" s="15"/>
    </row>
    <row r="13" spans="1:5" x14ac:dyDescent="0.25">
      <c r="D13" s="1" t="s">
        <v>18</v>
      </c>
      <c r="E13" s="1">
        <v>2080</v>
      </c>
    </row>
    <row r="14" spans="1:5" x14ac:dyDescent="0.25">
      <c r="D14" s="1" t="s">
        <v>19</v>
      </c>
      <c r="E14" s="1">
        <f>E13/12</f>
        <v>173.33333333333334</v>
      </c>
    </row>
    <row r="15" spans="1:5" x14ac:dyDescent="0.25">
      <c r="D15" s="1" t="s">
        <v>20</v>
      </c>
      <c r="E15" s="1">
        <f>E14*2.5</f>
        <v>433.33333333333337</v>
      </c>
    </row>
    <row r="16" spans="1:5" x14ac:dyDescent="0.25">
      <c r="E16" s="31"/>
    </row>
  </sheetData>
  <sheetProtection algorithmName="SHA-512" hashValue="crU8JyKJFuyyFqgVb8viM7BBIChS1dX6WCi4NJBviWBTNnGdbXbdPrFDAiAh6fDMgzw4TZELElhqSULqOpXBLw==" saltValue="/er84+8P9NLsoqayw4dU6A==" spinCount="100000" sheet="1" selectLockedCells="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9F79B-74C3-499F-8AC4-14F9389EAFF3}">
  <dimension ref="A1:B16"/>
  <sheetViews>
    <sheetView workbookViewId="0">
      <selection activeCell="J6" sqref="J6"/>
    </sheetView>
  </sheetViews>
  <sheetFormatPr defaultRowHeight="15" x14ac:dyDescent="0.25"/>
  <cols>
    <col min="1" max="1" width="15.7109375" bestFit="1" customWidth="1"/>
    <col min="2" max="2" width="9.5703125" bestFit="1" customWidth="1"/>
  </cols>
  <sheetData>
    <row r="1" spans="1:2" x14ac:dyDescent="0.25">
      <c r="A1" t="s">
        <v>18</v>
      </c>
      <c r="B1">
        <v>2080</v>
      </c>
    </row>
    <row r="2" spans="1:2" x14ac:dyDescent="0.25">
      <c r="A2" t="s">
        <v>19</v>
      </c>
      <c r="B2" s="28">
        <f>B1/12</f>
        <v>173.33333333333334</v>
      </c>
    </row>
    <row r="3" spans="1:2" x14ac:dyDescent="0.25">
      <c r="A3" t="s">
        <v>20</v>
      </c>
      <c r="B3" s="28">
        <f>B2*B6</f>
        <v>433.33333333333337</v>
      </c>
    </row>
    <row r="4" spans="1:2" x14ac:dyDescent="0.25">
      <c r="A4" s="29" t="s">
        <v>21</v>
      </c>
      <c r="B4" s="30">
        <f>21380.49/B3</f>
        <v>49.339592307692307</v>
      </c>
    </row>
    <row r="6" spans="1:2" x14ac:dyDescent="0.25">
      <c r="A6" t="s">
        <v>22</v>
      </c>
      <c r="B6">
        <v>2.5</v>
      </c>
    </row>
    <row r="7" spans="1:2" x14ac:dyDescent="0.25">
      <c r="A7" t="s">
        <v>23</v>
      </c>
      <c r="B7">
        <v>1.5</v>
      </c>
    </row>
    <row r="8" spans="1:2" x14ac:dyDescent="0.25">
      <c r="A8" t="s">
        <v>24</v>
      </c>
      <c r="B8">
        <v>0.5</v>
      </c>
    </row>
    <row r="9" spans="1:2" x14ac:dyDescent="0.25">
      <c r="A9" s="29"/>
    </row>
    <row r="10" spans="1:2" x14ac:dyDescent="0.25">
      <c r="B10" s="28"/>
    </row>
    <row r="11" spans="1:2" x14ac:dyDescent="0.25">
      <c r="B11" s="28"/>
    </row>
    <row r="14" spans="1:2" x14ac:dyDescent="0.25">
      <c r="A14" s="29"/>
    </row>
    <row r="15" spans="1:2" x14ac:dyDescent="0.25">
      <c r="B15" s="28"/>
    </row>
    <row r="16" spans="1:2" x14ac:dyDescent="0.25">
      <c r="B16" s="2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30B4-7245-4187-8E6D-D8284C8099C2}">
  <dimension ref="A1:E16"/>
  <sheetViews>
    <sheetView workbookViewId="0">
      <selection activeCell="C3" sqref="C3"/>
    </sheetView>
  </sheetViews>
  <sheetFormatPr defaultColWidth="9.140625" defaultRowHeight="15" x14ac:dyDescent="0.25"/>
  <cols>
    <col min="1" max="1" width="30.28515625" style="1" bestFit="1" customWidth="1"/>
    <col min="2" max="2" width="17.5703125" style="1" bestFit="1" customWidth="1"/>
    <col min="3" max="3" width="9.140625" style="1"/>
    <col min="4" max="4" width="18.28515625" style="1" customWidth="1"/>
    <col min="5" max="16384" width="9.140625" style="1"/>
  </cols>
  <sheetData>
    <row r="1" spans="1:5" ht="21" x14ac:dyDescent="0.35">
      <c r="A1" s="15" t="s">
        <v>0</v>
      </c>
      <c r="B1" s="33">
        <v>70000</v>
      </c>
      <c r="C1" s="15"/>
      <c r="D1" s="16" t="s">
        <v>13</v>
      </c>
    </row>
    <row r="2" spans="1:5" ht="21" x14ac:dyDescent="0.35">
      <c r="A2" s="15" t="s">
        <v>14</v>
      </c>
      <c r="B2" s="17">
        <v>1.5</v>
      </c>
      <c r="C2" s="15"/>
      <c r="D2" s="18" t="s">
        <v>7</v>
      </c>
    </row>
    <row r="3" spans="1:5" ht="21" x14ac:dyDescent="0.35">
      <c r="A3" s="19" t="s">
        <v>15</v>
      </c>
      <c r="B3" s="20">
        <v>1</v>
      </c>
      <c r="C3" s="15"/>
      <c r="D3" s="21" t="s">
        <v>8</v>
      </c>
    </row>
    <row r="4" spans="1:5" ht="21" x14ac:dyDescent="0.35">
      <c r="A4" s="15" t="s">
        <v>16</v>
      </c>
      <c r="B4" s="22">
        <f>((B1/10)*B2)</f>
        <v>10500</v>
      </c>
      <c r="C4" s="15"/>
      <c r="D4" s="23" t="s">
        <v>9</v>
      </c>
    </row>
    <row r="5" spans="1:5" ht="21" x14ac:dyDescent="0.35">
      <c r="A5" s="15" t="s">
        <v>3</v>
      </c>
      <c r="B5" s="24">
        <f>B4*0.0765</f>
        <v>803.25</v>
      </c>
      <c r="C5" s="15"/>
      <c r="D5" s="15" t="s">
        <v>17</v>
      </c>
    </row>
    <row r="6" spans="1:5" ht="21" x14ac:dyDescent="0.35">
      <c r="A6" s="15"/>
      <c r="B6" s="15"/>
      <c r="C6" s="15"/>
      <c r="D6" s="15"/>
    </row>
    <row r="7" spans="1:5" ht="21" x14ac:dyDescent="0.35">
      <c r="A7" s="15" t="s">
        <v>4</v>
      </c>
      <c r="B7" s="24">
        <f>B4+B5</f>
        <v>11303.25</v>
      </c>
      <c r="C7" s="15"/>
      <c r="D7" s="15"/>
    </row>
    <row r="8" spans="1:5" ht="21" x14ac:dyDescent="0.35">
      <c r="A8" s="15"/>
      <c r="B8" s="15"/>
      <c r="C8" s="15"/>
      <c r="D8" s="15"/>
    </row>
    <row r="9" spans="1:5" ht="21" x14ac:dyDescent="0.35">
      <c r="A9" s="15" t="s">
        <v>11</v>
      </c>
      <c r="B9" s="27">
        <v>0.59299999999999997</v>
      </c>
      <c r="C9" s="15"/>
      <c r="D9" s="15"/>
    </row>
    <row r="10" spans="1:5" ht="21" x14ac:dyDescent="0.35">
      <c r="A10" s="15" t="s">
        <v>5</v>
      </c>
      <c r="B10" s="25">
        <f>B4*B9</f>
        <v>6226.5</v>
      </c>
      <c r="C10" s="15"/>
      <c r="D10" s="15"/>
    </row>
    <row r="11" spans="1:5" ht="21.75" thickBot="1" x14ac:dyDescent="0.4">
      <c r="A11" s="15"/>
      <c r="B11" s="15"/>
      <c r="C11" s="15"/>
      <c r="D11" s="15"/>
    </row>
    <row r="12" spans="1:5" ht="21.75" thickBot="1" x14ac:dyDescent="0.4">
      <c r="A12" s="23" t="s">
        <v>6</v>
      </c>
      <c r="B12" s="26">
        <f>B7+B10</f>
        <v>17529.75</v>
      </c>
      <c r="C12" s="15"/>
      <c r="D12" s="15"/>
    </row>
    <row r="13" spans="1:5" x14ac:dyDescent="0.25">
      <c r="D13" s="1" t="s">
        <v>18</v>
      </c>
      <c r="E13" s="1">
        <v>2080</v>
      </c>
    </row>
    <row r="14" spans="1:5" x14ac:dyDescent="0.25">
      <c r="D14" s="1" t="s">
        <v>19</v>
      </c>
      <c r="E14" s="1">
        <f>E13/12</f>
        <v>173.33333333333334</v>
      </c>
    </row>
    <row r="15" spans="1:5" x14ac:dyDescent="0.25">
      <c r="D15" s="1" t="s">
        <v>20</v>
      </c>
      <c r="E15" s="1">
        <f>E14*1.5</f>
        <v>260</v>
      </c>
    </row>
    <row r="16" spans="1:5" x14ac:dyDescent="0.25">
      <c r="E16" s="31"/>
    </row>
  </sheetData>
  <sheetProtection algorithmName="SHA-512" hashValue="xF7NVd4sGK2H9ycFlqaFwA09ioNWFn+8eVQruIOu58XtxBpTWW8yVsBx16CRukyMjuJzwVMzXqkjCFP5q1PiDg==" saltValue="NbkunJ0NQGXQ6OlPEYD5Rw==" spinCount="100000" sheet="1" selectLockedCells="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4FC70-172E-440E-9394-4F43DFF2BBDD}">
  <dimension ref="A1:E16"/>
  <sheetViews>
    <sheetView tabSelected="1" workbookViewId="0">
      <selection activeCell="A3" sqref="A3"/>
    </sheetView>
  </sheetViews>
  <sheetFormatPr defaultColWidth="9.140625" defaultRowHeight="15" x14ac:dyDescent="0.25"/>
  <cols>
    <col min="1" max="1" width="30.28515625" style="1" bestFit="1" customWidth="1"/>
    <col min="2" max="2" width="17.5703125" style="1" bestFit="1" customWidth="1"/>
    <col min="3" max="3" width="9.140625" style="1"/>
    <col min="4" max="4" width="18.28515625" style="1" customWidth="1"/>
    <col min="5" max="16384" width="9.140625" style="1"/>
  </cols>
  <sheetData>
    <row r="1" spans="1:5" ht="21" x14ac:dyDescent="0.35">
      <c r="A1" s="15" t="s">
        <v>0</v>
      </c>
      <c r="B1" s="33">
        <v>70000</v>
      </c>
      <c r="C1" s="15"/>
      <c r="D1" s="16" t="s">
        <v>13</v>
      </c>
    </row>
    <row r="2" spans="1:5" ht="21" x14ac:dyDescent="0.35">
      <c r="A2" s="15" t="s">
        <v>14</v>
      </c>
      <c r="B2" s="17">
        <v>0.5</v>
      </c>
      <c r="C2" s="15"/>
      <c r="D2" s="18" t="s">
        <v>7</v>
      </c>
    </row>
    <row r="3" spans="1:5" ht="21" x14ac:dyDescent="0.35">
      <c r="A3" s="19" t="s">
        <v>15</v>
      </c>
      <c r="B3" s="20">
        <v>1</v>
      </c>
      <c r="C3" s="15"/>
      <c r="D3" s="21" t="s">
        <v>8</v>
      </c>
    </row>
    <row r="4" spans="1:5" ht="21" x14ac:dyDescent="0.35">
      <c r="A4" s="15" t="s">
        <v>16</v>
      </c>
      <c r="B4" s="22">
        <f>((B1/11)*B2)</f>
        <v>3181.818181818182</v>
      </c>
      <c r="C4" s="15"/>
      <c r="D4" s="23" t="s">
        <v>9</v>
      </c>
    </row>
    <row r="5" spans="1:5" ht="21" x14ac:dyDescent="0.35">
      <c r="A5" s="15" t="s">
        <v>3</v>
      </c>
      <c r="B5" s="24">
        <f>B4*0.0765</f>
        <v>243.40909090909091</v>
      </c>
      <c r="C5" s="15"/>
      <c r="D5" s="15" t="s">
        <v>17</v>
      </c>
    </row>
    <row r="6" spans="1:5" ht="21" x14ac:dyDescent="0.35">
      <c r="A6" s="15"/>
      <c r="B6" s="15"/>
      <c r="C6" s="15"/>
      <c r="D6" s="15"/>
    </row>
    <row r="7" spans="1:5" ht="21" x14ac:dyDescent="0.35">
      <c r="A7" s="15" t="s">
        <v>4</v>
      </c>
      <c r="B7" s="24">
        <f>B4+B5</f>
        <v>3425.227272727273</v>
      </c>
      <c r="C7" s="15"/>
      <c r="D7" s="15"/>
    </row>
    <row r="8" spans="1:5" ht="21" x14ac:dyDescent="0.35">
      <c r="A8" s="15"/>
      <c r="B8" s="15"/>
      <c r="C8" s="15"/>
      <c r="D8" s="15"/>
    </row>
    <row r="9" spans="1:5" ht="21" x14ac:dyDescent="0.35">
      <c r="A9" s="15" t="s">
        <v>11</v>
      </c>
      <c r="B9" s="27">
        <v>0.59299999999999997</v>
      </c>
      <c r="C9" s="15"/>
      <c r="D9" s="15"/>
    </row>
    <row r="10" spans="1:5" ht="21" x14ac:dyDescent="0.35">
      <c r="A10" s="15" t="s">
        <v>5</v>
      </c>
      <c r="B10" s="25">
        <f>B4*B9</f>
        <v>1886.8181818181818</v>
      </c>
      <c r="C10" s="15"/>
      <c r="D10" s="15"/>
    </row>
    <row r="11" spans="1:5" ht="21.75" thickBot="1" x14ac:dyDescent="0.4">
      <c r="A11" s="15"/>
      <c r="B11" s="15"/>
      <c r="C11" s="15"/>
      <c r="D11" s="15"/>
    </row>
    <row r="12" spans="1:5" ht="21.75" thickBot="1" x14ac:dyDescent="0.4">
      <c r="A12" s="23" t="s">
        <v>6</v>
      </c>
      <c r="B12" s="26">
        <f>B7+B10</f>
        <v>5312.045454545455</v>
      </c>
      <c r="C12" s="15"/>
      <c r="D12" s="15"/>
    </row>
    <row r="13" spans="1:5" x14ac:dyDescent="0.25">
      <c r="D13" s="1" t="s">
        <v>18</v>
      </c>
      <c r="E13" s="1">
        <v>2080</v>
      </c>
    </row>
    <row r="14" spans="1:5" x14ac:dyDescent="0.25">
      <c r="D14" s="1" t="s">
        <v>19</v>
      </c>
      <c r="E14" s="1">
        <f>E13/12</f>
        <v>173.33333333333334</v>
      </c>
    </row>
    <row r="15" spans="1:5" x14ac:dyDescent="0.25">
      <c r="D15" s="1" t="s">
        <v>20</v>
      </c>
      <c r="E15" s="1">
        <f>E14*0.5</f>
        <v>86.666666666666671</v>
      </c>
    </row>
    <row r="16" spans="1:5" x14ac:dyDescent="0.25">
      <c r="E16" s="31"/>
    </row>
  </sheetData>
  <sheetProtection algorithmName="SHA-512" hashValue="Uil2VMlg7yLngad+HEQnKx+p7gc7yvqVx2SMKIlMlmpVPFkmU0MkIAWtyDWMkehmYMWvF3aupe0N7Uh4b7kyUg==" saltValue="AbWAX6hWhvgTMdRI15xIcg==" spinCount="100000" sheet="1" selectLockedCells="1"/>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I_x0020_Name xmlns="5754c391-beed-4870-b8ad-64e4a9119a51" xsi:nil="true"/>
    <AwardNo_x002e_ xmlns="5754c391-beed-4870-b8ad-64e4a9119a51" xsi:nil="true"/>
    <TaxCatchAll xmlns="8e566369-e902-45b9-8213-67de2b12541c" xsi:nil="true"/>
    <Sponsor xmlns="5754c391-beed-4870-b8ad-64e4a9119a51" xsi:nil="true"/>
    <lcf76f155ced4ddcb4097134ff3c332f xmlns="5754c391-beed-4870-b8ad-64e4a9119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BA2D64782950488C461D9F1845B98B" ma:contentTypeVersion="22" ma:contentTypeDescription="Create a new document." ma:contentTypeScope="" ma:versionID="04df7284245933cea55ba80cd32e8c2f">
  <xsd:schema xmlns:xsd="http://www.w3.org/2001/XMLSchema" xmlns:xs="http://www.w3.org/2001/XMLSchema" xmlns:p="http://schemas.microsoft.com/office/2006/metadata/properties" xmlns:ns1="http://schemas.microsoft.com/sharepoint/v3" xmlns:ns2="8e566369-e902-45b9-8213-67de2b12541c" xmlns:ns3="5754c391-beed-4870-b8ad-64e4a9119a51" targetNamespace="http://schemas.microsoft.com/office/2006/metadata/properties" ma:root="true" ma:fieldsID="c4f9889be8712565edcda5fd49cb6372" ns1:_="" ns2:_="" ns3:_="">
    <xsd:import namespace="http://schemas.microsoft.com/sharepoint/v3"/>
    <xsd:import namespace="8e566369-e902-45b9-8213-67de2b12541c"/>
    <xsd:import namespace="5754c391-beed-4870-b8ad-64e4a9119a5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PI_x0020_Name" minOccurs="0"/>
                <xsd:element ref="ns3:AwardNo_x002e_" minOccurs="0"/>
                <xsd:element ref="ns3:MediaServiceObjectDetectorVersions" minOccurs="0"/>
                <xsd:element ref="ns3:MediaServiceSearchProperties" minOccurs="0"/>
                <xsd:element ref="ns3:Sponsor" minOccurs="0"/>
                <xsd:element ref="ns3:lcf76f155ced4ddcb4097134ff3c332f" minOccurs="0"/>
                <xsd:element ref="ns2: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566369-e902-45b9-8213-67de2b12541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50d3ec70-c834-427c-a9fe-a2ae8202e2df}" ma:internalName="TaxCatchAll" ma:showField="CatchAllData" ma:web="8e566369-e902-45b9-8213-67de2b1254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54c391-beed-4870-b8ad-64e4a9119a5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PI_x0020_Name" ma:index="19" nillable="true" ma:displayName="PI Name" ma:internalName="PI_x0020_Name">
      <xsd:simpleType>
        <xsd:restriction base="dms:Text">
          <xsd:maxLength value="255"/>
        </xsd:restriction>
      </xsd:simpleType>
    </xsd:element>
    <xsd:element name="AwardNo_x002e_" ma:index="20" nillable="true" ma:displayName="Award No." ma:format="Dropdown" ma:internalName="AwardNo_x002e_">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Sponsor" ma:index="23" nillable="true" ma:displayName="Sponsor" ma:format="Dropdown" ma:internalName="Sponsor">
      <xsd:simpleType>
        <xsd:restriction base="dms:Text">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7a0480-a2b6-41fc-9132-c34d873c20d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2F853-E280-4855-90E3-C5A4EA6B7917}">
  <ds:schemaRefs>
    <ds:schemaRef ds:uri="http://schemas.microsoft.com/office/2006/metadata/properties"/>
    <ds:schemaRef ds:uri="http://schemas.microsoft.com/office/infopath/2007/PartnerControls"/>
    <ds:schemaRef ds:uri="5754c391-beed-4870-b8ad-64e4a9119a51"/>
    <ds:schemaRef ds:uri="8e566369-e902-45b9-8213-67de2b12541c"/>
    <ds:schemaRef ds:uri="http://schemas.microsoft.com/sharepoint/v3"/>
  </ds:schemaRefs>
</ds:datastoreItem>
</file>

<file path=customXml/itemProps2.xml><?xml version="1.0" encoding="utf-8"?>
<ds:datastoreItem xmlns:ds="http://schemas.openxmlformats.org/officeDocument/2006/customXml" ds:itemID="{72830F38-F2CD-4669-92EE-AFC3A4287170}">
  <ds:schemaRefs>
    <ds:schemaRef ds:uri="http://schemas.microsoft.com/sharepoint/v3/contenttype/forms"/>
  </ds:schemaRefs>
</ds:datastoreItem>
</file>

<file path=customXml/itemProps3.xml><?xml version="1.0" encoding="utf-8"?>
<ds:datastoreItem xmlns:ds="http://schemas.openxmlformats.org/officeDocument/2006/customXml" ds:itemID="{7D46D49D-CEC1-4942-BFB9-C045562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e566369-e902-45b9-8213-67de2b12541c"/>
    <ds:schemaRef ds:uri="5754c391-beed-4870-b8ad-64e4a9119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Course Buyout</vt:lpstr>
      <vt:lpstr>Summer Salary 9 Mo</vt:lpstr>
      <vt:lpstr>Hrly rate calc</vt:lpstr>
      <vt:lpstr>Summer Salary 10 Mo</vt:lpstr>
      <vt:lpstr>Summer Salary 11 Mo</vt:lpstr>
    </vt:vector>
  </TitlesOfParts>
  <Company>Elon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Clar</dc:creator>
  <cp:lastModifiedBy>Dana Clar</cp:lastModifiedBy>
  <dcterms:created xsi:type="dcterms:W3CDTF">2024-08-26T19:35:51Z</dcterms:created>
  <dcterms:modified xsi:type="dcterms:W3CDTF">2025-03-31T19:03:57Z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0x01010093BA2D64782950488C461D9F1845B98B</vt:lpwstr>
  </property>
  <property fmtid="{D5CDD505-2E9C-101B-9397-08002B2CF9AE}" pid="3" name="MediaServiceImageTags">
    <vt:lpwstr/>
  </property>
</Properties>
</file>